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2" activeTab="6"/>
  </bookViews>
  <sheets>
    <sheet name="задание1" sheetId="1" r:id="rId1"/>
    <sheet name="задание2" sheetId="2" r:id="rId2"/>
    <sheet name="задание3" sheetId="3" r:id="rId3"/>
    <sheet name="задание4" sheetId="4" r:id="rId4"/>
    <sheet name="задание5" sheetId="5" r:id="rId5"/>
    <sheet name="задание6" sheetId="6" r:id="rId6"/>
    <sheet name="задание7" sheetId="7" r:id="rId7"/>
  </sheets>
  <definedNames/>
  <calcPr fullCalcOnLoad="1"/>
</workbook>
</file>

<file path=xl/sharedStrings.xml><?xml version="1.0" encoding="utf-8"?>
<sst xmlns="http://schemas.openxmlformats.org/spreadsheetml/2006/main" count="59" uniqueCount="34">
  <si>
    <t>процентная ставка</t>
  </si>
  <si>
    <t>срок</t>
  </si>
  <si>
    <t>1,5 года</t>
  </si>
  <si>
    <t>просые</t>
  </si>
  <si>
    <t>сложные</t>
  </si>
  <si>
    <t>комбинированные</t>
  </si>
  <si>
    <t>ежегодные выплаты</t>
  </si>
  <si>
    <t>срок вклад</t>
  </si>
  <si>
    <t>проценты</t>
  </si>
  <si>
    <t>сумма первоначального вклада при выплате в начале периоде</t>
  </si>
  <si>
    <t>сумма первоначального вклада при выплате в конце периоде</t>
  </si>
  <si>
    <t>срок плна</t>
  </si>
  <si>
    <t>ставка</t>
  </si>
  <si>
    <t>сумма</t>
  </si>
  <si>
    <t>S1</t>
  </si>
  <si>
    <t>S2</t>
  </si>
  <si>
    <t>V1</t>
  </si>
  <si>
    <t>V2</t>
  </si>
  <si>
    <t>P</t>
  </si>
  <si>
    <t>V</t>
  </si>
  <si>
    <t>t1/k</t>
  </si>
  <si>
    <t>t2/k</t>
  </si>
  <si>
    <t>t1</t>
  </si>
  <si>
    <t>t2</t>
  </si>
  <si>
    <t>S</t>
  </si>
  <si>
    <t>S3</t>
  </si>
  <si>
    <t>V3</t>
  </si>
  <si>
    <t>t3</t>
  </si>
  <si>
    <t>K</t>
  </si>
  <si>
    <t>единовременный платеж</t>
  </si>
  <si>
    <t>T</t>
  </si>
  <si>
    <t>выплаты</t>
  </si>
  <si>
    <t>сумма выплат</t>
  </si>
  <si>
    <t>остаток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</si>
</sst>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2" borderId="0" xfId="0" applyFill="1" applyAlignment="1">
      <alignment/>
    </xf>
    <xf numFmtId="9" fontId="0" fillId="2" borderId="0" xfId="0" applyNumberFormat="1" applyFill="1" applyAlignment="1">
      <alignment/>
    </xf>
    <xf numFmtId="8" fontId="0" fillId="2" borderId="0" xfId="0" applyNumberFormat="1" applyFill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0" fillId="3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0" fillId="4" borderId="0" xfId="0" applyFill="1" applyAlignment="1">
      <alignment/>
    </xf>
    <xf numFmtId="3" fontId="0" fillId="4" borderId="0" xfId="0" applyNumberFormat="1" applyFill="1" applyAlignment="1">
      <alignment/>
    </xf>
    <xf numFmtId="0" fontId="0" fillId="5" borderId="0" xfId="0" applyFill="1" applyAlignment="1">
      <alignment/>
    </xf>
    <xf numFmtId="2" fontId="0" fillId="5" borderId="0" xfId="0" applyNumberFormat="1" applyFill="1" applyAlignment="1">
      <alignment/>
    </xf>
    <xf numFmtId="0" fontId="0" fillId="6" borderId="0" xfId="0" applyFill="1" applyAlignment="1">
      <alignment/>
    </xf>
    <xf numFmtId="14" fontId="0" fillId="6" borderId="0" xfId="0" applyNumberFormat="1" applyFill="1" applyAlignment="1">
      <alignment/>
    </xf>
    <xf numFmtId="9" fontId="0" fillId="6" borderId="0" xfId="0" applyNumberForma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кредит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задание7!$F$3</c:f>
              <c:strCache>
                <c:ptCount val="1"/>
                <c:pt idx="0">
                  <c:v>сумма выплат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задание7!$B$4:$B$8</c:f>
              <c:numCache/>
            </c:numRef>
          </c:cat>
          <c:val>
            <c:numRef>
              <c:f>задание7!$F$4:$F$8</c:f>
              <c:numCache/>
            </c:numRef>
          </c:val>
        </c:ser>
        <c:ser>
          <c:idx val="1"/>
          <c:order val="1"/>
          <c:tx>
            <c:strRef>
              <c:f>задание7!$G$3</c:f>
              <c:strCache>
                <c:ptCount val="1"/>
                <c:pt idx="0">
                  <c:v>остаток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задание7!$B$4:$B$8</c:f>
              <c:numCache/>
            </c:numRef>
          </c:cat>
          <c:val>
            <c:numRef>
              <c:f>задание7!$G$4:$G$8</c:f>
              <c:numCache/>
            </c:numRef>
          </c:val>
        </c:ser>
        <c:axId val="28254179"/>
        <c:axId val="52961020"/>
      </c:barChart>
      <c:catAx>
        <c:axId val="28254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61020"/>
        <c:crosses val="autoZero"/>
        <c:auto val="1"/>
        <c:lblOffset val="100"/>
        <c:noMultiLvlLbl val="0"/>
      </c:catAx>
      <c:valAx>
        <c:axId val="52961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54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800100</xdr:colOff>
      <xdr:row>16</xdr:row>
      <xdr:rowOff>66675</xdr:rowOff>
    </xdr:from>
    <xdr:to>
      <xdr:col>5</xdr:col>
      <xdr:colOff>1190625</xdr:colOff>
      <xdr:row>27</xdr:row>
      <xdr:rowOff>142875</xdr:rowOff>
    </xdr:to>
    <xdr:graphicFrame>
      <xdr:nvGraphicFramePr>
        <xdr:cNvPr id="1" name="Chart 2"/>
        <xdr:cNvGraphicFramePr/>
      </xdr:nvGraphicFramePr>
      <xdr:xfrm>
        <a:off x="2838450" y="2657475"/>
        <a:ext cx="37528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F7" sqref="F7"/>
    </sheetView>
  </sheetViews>
  <sheetFormatPr defaultColWidth="9.00390625" defaultRowHeight="12.75"/>
  <cols>
    <col min="1" max="1" width="17.875" style="0" customWidth="1"/>
    <col min="3" max="3" width="16.625" style="0" customWidth="1"/>
    <col min="4" max="4" width="12.125" style="0" customWidth="1"/>
    <col min="5" max="5" width="15.75390625" style="0" customWidth="1"/>
    <col min="6" max="6" width="10.25390625" style="0" bestFit="1" customWidth="1"/>
  </cols>
  <sheetData>
    <row r="1" spans="1:4" ht="12.75">
      <c r="A1">
        <f>B1*(1+40%*1.5)</f>
        <v>160000</v>
      </c>
      <c r="B1">
        <v>100000</v>
      </c>
      <c r="C1" t="s">
        <v>3</v>
      </c>
      <c r="D1">
        <f>$B$1*(1+40%*1.5)</f>
        <v>160000</v>
      </c>
    </row>
    <row r="2" spans="1:4" ht="12.75">
      <c r="A2" t="s">
        <v>0</v>
      </c>
      <c r="B2" s="1">
        <v>0.4</v>
      </c>
      <c r="C2" t="s">
        <v>4</v>
      </c>
      <c r="D2" s="2">
        <f>$B$1*(1+40%)^(1.5)</f>
        <v>165650.23392678922</v>
      </c>
    </row>
    <row r="3" spans="1:4" ht="12.75">
      <c r="A3" t="s">
        <v>1</v>
      </c>
      <c r="B3" t="s">
        <v>2</v>
      </c>
      <c r="C3" t="s">
        <v>5</v>
      </c>
      <c r="D3">
        <f>$B$1*(1+40%)^1*(1+40%*0.5)</f>
        <v>168000</v>
      </c>
    </row>
    <row r="6" spans="5:6" ht="12.75">
      <c r="E6" t="s">
        <v>3</v>
      </c>
      <c r="F6">
        <f>$B$1*(1+40%*1.5)</f>
        <v>160000</v>
      </c>
    </row>
    <row r="7" spans="5:6" ht="12.75">
      <c r="E7" t="s">
        <v>4</v>
      </c>
      <c r="F7" s="2">
        <f>$B$1*(1+40%)^(1.5)</f>
        <v>165650.23392678922</v>
      </c>
    </row>
    <row r="8" spans="5:6" ht="12.75">
      <c r="E8" t="s">
        <v>5</v>
      </c>
      <c r="F8">
        <f>$B$1*(1+40%)^1*(1+40%*0.5)</f>
        <v>168000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5" sqref="B5"/>
    </sheetView>
  </sheetViews>
  <sheetFormatPr defaultColWidth="9.00390625" defaultRowHeight="12.75"/>
  <cols>
    <col min="1" max="1" width="53.75390625" style="0" customWidth="1"/>
    <col min="2" max="2" width="15.00390625" style="0" bestFit="1" customWidth="1"/>
  </cols>
  <sheetData>
    <row r="1" spans="1:2" ht="12.75">
      <c r="A1" s="7" t="s">
        <v>6</v>
      </c>
      <c r="B1" s="4">
        <v>10000000</v>
      </c>
    </row>
    <row r="2" spans="1:2" ht="12.75">
      <c r="A2" s="7" t="s">
        <v>7</v>
      </c>
      <c r="B2" s="4">
        <v>5</v>
      </c>
    </row>
    <row r="3" spans="1:2" ht="12.75">
      <c r="A3" s="7" t="s">
        <v>8</v>
      </c>
      <c r="B3" s="5">
        <v>0.65</v>
      </c>
    </row>
    <row r="4" spans="1:2" ht="12.75">
      <c r="A4" s="7"/>
      <c r="B4" s="4"/>
    </row>
    <row r="5" spans="1:2" ht="12.75">
      <c r="A5" s="8" t="s">
        <v>9</v>
      </c>
      <c r="B5" s="6">
        <f>PV($B$3,$B$2,-$B$1,,1)</f>
        <v>23308980.952356856</v>
      </c>
    </row>
    <row r="6" spans="1:2" ht="12.75">
      <c r="A6" s="7" t="s">
        <v>10</v>
      </c>
      <c r="B6" s="6">
        <f>PV($B$3,$B$2,-$B$1,,0)</f>
        <v>14126655.12264052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6" sqref="B6"/>
    </sheetView>
  </sheetViews>
  <sheetFormatPr defaultColWidth="9.00390625" defaultRowHeight="12.75"/>
  <cols>
    <col min="1" max="1" width="19.625" style="0" customWidth="1"/>
    <col min="2" max="2" width="10.125" style="0" bestFit="1" customWidth="1"/>
  </cols>
  <sheetData>
    <row r="1" spans="1:2" ht="12.75">
      <c r="A1" t="s">
        <v>11</v>
      </c>
      <c r="B1">
        <v>2.5</v>
      </c>
    </row>
    <row r="2" spans="1:2" ht="12.75">
      <c r="A2" t="s">
        <v>12</v>
      </c>
      <c r="B2" s="1">
        <v>0.4</v>
      </c>
    </row>
    <row r="3" spans="1:2" ht="12.75">
      <c r="A3" t="s">
        <v>13</v>
      </c>
      <c r="B3" s="9">
        <v>30000000</v>
      </c>
    </row>
    <row r="5" spans="1:2" ht="12.75">
      <c r="A5" t="s">
        <v>4</v>
      </c>
      <c r="B5">
        <f>B3/(1+B2)^2.5</f>
        <v>12936034.511150764</v>
      </c>
    </row>
    <row r="6" spans="1:2" ht="12.75">
      <c r="A6" t="s">
        <v>5</v>
      </c>
      <c r="B6">
        <f>B3/((1+B2)^2*(1+B2*0.5))</f>
        <v>12755102.04081633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F4" sqref="F4"/>
    </sheetView>
  </sheetViews>
  <sheetFormatPr defaultColWidth="9.00390625" defaultRowHeight="12.75"/>
  <cols>
    <col min="2" max="3" width="10.125" style="0" bestFit="1" customWidth="1"/>
    <col min="4" max="4" width="13.75390625" style="0" customWidth="1"/>
  </cols>
  <sheetData>
    <row r="1" spans="1:6" ht="12.7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ht="12.75">
      <c r="A2">
        <v>100000</v>
      </c>
      <c r="B2">
        <v>150000</v>
      </c>
      <c r="C2" s="10">
        <v>36203</v>
      </c>
      <c r="D2" s="10">
        <v>36234</v>
      </c>
      <c r="E2" s="1">
        <v>0.5</v>
      </c>
      <c r="F2" s="11">
        <v>36255</v>
      </c>
    </row>
    <row r="4" spans="1:6" ht="12.75">
      <c r="A4" t="s">
        <v>22</v>
      </c>
      <c r="B4" s="12">
        <f>F2-C2</f>
        <v>52</v>
      </c>
      <c r="E4" s="7" t="s">
        <v>24</v>
      </c>
      <c r="F4" s="13">
        <f>A2*(1+E2*B6)+B2*(1+E2*B7)</f>
        <v>261597.2222222222</v>
      </c>
    </row>
    <row r="5" spans="1:2" ht="12.75">
      <c r="A5" t="s">
        <v>23</v>
      </c>
      <c r="B5" s="9">
        <f>F2-D2</f>
        <v>21</v>
      </c>
    </row>
    <row r="6" spans="1:2" ht="12.75">
      <c r="A6" t="s">
        <v>20</v>
      </c>
      <c r="B6">
        <f>B4/360</f>
        <v>0.14444444444444443</v>
      </c>
    </row>
    <row r="7" spans="1:2" ht="12.75">
      <c r="A7" t="s">
        <v>21</v>
      </c>
      <c r="B7">
        <f>B5/360</f>
        <v>0.058333333333333334</v>
      </c>
    </row>
  </sheetData>
  <printOptions/>
  <pageMargins left="0.75" right="0.75" top="1" bottom="1" header="0.5" footer="0.5"/>
  <pageSetup orientation="portrait" paperSize="9"/>
  <legacyDrawing r:id="rId2"/>
  <oleObjects>
    <oleObject progId="Equation.3" shapeId="2894559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H6" sqref="H6"/>
    </sheetView>
  </sheetViews>
  <sheetFormatPr defaultColWidth="9.00390625" defaultRowHeight="12.75"/>
  <cols>
    <col min="1" max="1" width="20.875" style="0" customWidth="1"/>
    <col min="2" max="2" width="19.125" style="0" customWidth="1"/>
  </cols>
  <sheetData>
    <row r="1" spans="1:2" ht="12.75">
      <c r="A1" s="19" t="s">
        <v>14</v>
      </c>
      <c r="B1" s="19">
        <v>100000</v>
      </c>
    </row>
    <row r="2" spans="1:2" ht="12.75">
      <c r="A2" s="19" t="s">
        <v>15</v>
      </c>
      <c r="B2" s="19">
        <v>150000</v>
      </c>
    </row>
    <row r="3" spans="1:2" ht="12.75">
      <c r="A3" s="19" t="s">
        <v>25</v>
      </c>
      <c r="B3" s="19">
        <v>200000</v>
      </c>
    </row>
    <row r="4" spans="1:2" ht="12.75">
      <c r="A4" s="19" t="s">
        <v>16</v>
      </c>
      <c r="B4" s="20">
        <v>36295</v>
      </c>
    </row>
    <row r="5" spans="1:2" ht="12.75">
      <c r="A5" s="19" t="s">
        <v>17</v>
      </c>
      <c r="B5" s="20">
        <v>36326</v>
      </c>
    </row>
    <row r="6" spans="1:2" ht="12.75">
      <c r="A6" s="19" t="s">
        <v>26</v>
      </c>
      <c r="B6" s="20">
        <v>36387</v>
      </c>
    </row>
    <row r="7" spans="1:2" ht="12.75">
      <c r="A7" s="19" t="s">
        <v>19</v>
      </c>
      <c r="B7" s="20">
        <v>36373</v>
      </c>
    </row>
    <row r="8" spans="1:2" ht="12.75">
      <c r="A8" s="19" t="s">
        <v>18</v>
      </c>
      <c r="B8" s="21">
        <v>0.8</v>
      </c>
    </row>
    <row r="11" spans="1:3" ht="12.75">
      <c r="A11" s="17" t="s">
        <v>22</v>
      </c>
      <c r="B11" s="18">
        <f>(B7-B4)/360</f>
        <v>0.21666666666666667</v>
      </c>
      <c r="C11" t="s">
        <v>28</v>
      </c>
    </row>
    <row r="12" spans="1:2" ht="12.75">
      <c r="A12" s="17" t="s">
        <v>23</v>
      </c>
      <c r="B12" s="18">
        <f>(B7-B5)/360</f>
        <v>0.13055555555555556</v>
      </c>
    </row>
    <row r="13" spans="1:2" ht="12.75">
      <c r="A13" s="17" t="s">
        <v>27</v>
      </c>
      <c r="B13" s="18">
        <f>-(B7-B6)/360</f>
        <v>0.03888888888888889</v>
      </c>
    </row>
    <row r="15" spans="1:2" ht="12.75">
      <c r="A15" s="15" t="s">
        <v>14</v>
      </c>
      <c r="B15" s="16">
        <f>B1*(1+B8*B11)</f>
        <v>117333.33333333333</v>
      </c>
    </row>
    <row r="16" spans="1:2" ht="12.75">
      <c r="A16" s="15" t="s">
        <v>15</v>
      </c>
      <c r="B16" s="16">
        <f>B2*(1+B8*B12)</f>
        <v>165666.66666666666</v>
      </c>
    </row>
    <row r="17" spans="1:2" ht="12.75">
      <c r="A17" s="15" t="s">
        <v>25</v>
      </c>
      <c r="B17" s="16">
        <f>B3*(1+B8*B13)^-1</f>
        <v>193965.5172413793</v>
      </c>
    </row>
    <row r="18" spans="1:2" ht="12.75">
      <c r="A18" s="7" t="s">
        <v>13</v>
      </c>
      <c r="B18" s="14">
        <f>SUM(B15:B17)</f>
        <v>476965.5172413793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F30" sqref="F30:F31"/>
    </sheetView>
  </sheetViews>
  <sheetFormatPr defaultColWidth="9.00390625" defaultRowHeight="12.75"/>
  <cols>
    <col min="1" max="1" width="27.25390625" style="0" customWidth="1"/>
    <col min="2" max="2" width="10.125" style="0" bestFit="1" customWidth="1"/>
  </cols>
  <sheetData>
    <row r="1" spans="1:2" ht="12.75">
      <c r="A1" t="s">
        <v>14</v>
      </c>
      <c r="B1">
        <v>1000</v>
      </c>
    </row>
    <row r="2" spans="1:2" ht="15.75" customHeight="1">
      <c r="A2" t="s">
        <v>15</v>
      </c>
      <c r="B2">
        <v>2000</v>
      </c>
    </row>
    <row r="3" spans="1:2" ht="18" customHeight="1">
      <c r="A3" t="s">
        <v>25</v>
      </c>
      <c r="B3">
        <v>5000</v>
      </c>
    </row>
    <row r="4" spans="1:2" ht="23.25" customHeight="1">
      <c r="A4" t="s">
        <v>16</v>
      </c>
      <c r="B4" s="10">
        <v>36596</v>
      </c>
    </row>
    <row r="5" spans="1:2" ht="26.25" customHeight="1">
      <c r="A5" t="s">
        <v>17</v>
      </c>
      <c r="B5" s="10">
        <v>36636</v>
      </c>
    </row>
    <row r="6" spans="1:2" ht="24" customHeight="1">
      <c r="A6" t="s">
        <v>26</v>
      </c>
      <c r="B6" s="10">
        <v>36652</v>
      </c>
    </row>
    <row r="7" spans="1:2" ht="12.75">
      <c r="A7" t="s">
        <v>29</v>
      </c>
      <c r="B7" s="9">
        <v>8000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B22">
      <selection activeCell="G36" sqref="G36"/>
    </sheetView>
  </sheetViews>
  <sheetFormatPr defaultColWidth="9.00390625" defaultRowHeight="12.75"/>
  <cols>
    <col min="2" max="2" width="17.75390625" style="0" customWidth="1"/>
    <col min="3" max="3" width="20.75390625" style="0" customWidth="1"/>
    <col min="4" max="4" width="14.375" style="0" bestFit="1" customWidth="1"/>
    <col min="6" max="6" width="16.625" style="0" customWidth="1"/>
    <col min="7" max="7" width="14.375" style="0" bestFit="1" customWidth="1"/>
  </cols>
  <sheetData>
    <row r="1" spans="1:2" ht="12.75">
      <c r="A1" t="s">
        <v>24</v>
      </c>
      <c r="B1">
        <v>24000000</v>
      </c>
    </row>
    <row r="2" spans="1:2" ht="12.75">
      <c r="A2" t="s">
        <v>30</v>
      </c>
      <c r="B2">
        <v>5</v>
      </c>
    </row>
    <row r="3" spans="1:7" ht="12.75">
      <c r="A3" t="s">
        <v>18</v>
      </c>
      <c r="B3">
        <v>0.09</v>
      </c>
      <c r="C3" t="s">
        <v>31</v>
      </c>
      <c r="F3" t="s">
        <v>32</v>
      </c>
      <c r="G3" t="s">
        <v>33</v>
      </c>
    </row>
    <row r="4" spans="2:7" ht="12.75">
      <c r="B4">
        <v>1998</v>
      </c>
      <c r="C4" s="3">
        <f>PMT(B3,B2,-B1,,1)</f>
        <v>5660751.345836583</v>
      </c>
      <c r="D4" s="3">
        <f>B1-C4</f>
        <v>18339248.654163416</v>
      </c>
      <c r="F4" s="3">
        <f>C4</f>
        <v>5660751.345836583</v>
      </c>
      <c r="G4" s="3">
        <f>D4</f>
        <v>18339248.654163416</v>
      </c>
    </row>
    <row r="5" spans="2:7" ht="12.75">
      <c r="B5">
        <v>1999</v>
      </c>
      <c r="C5" s="3">
        <f>PMT($B$3,5,-D4,,1)</f>
        <v>4325580.270861971</v>
      </c>
      <c r="D5" s="3">
        <f>D4-C5</f>
        <v>14013668.383301444</v>
      </c>
      <c r="F5" s="3">
        <f>F4+C5</f>
        <v>9986331.616698554</v>
      </c>
      <c r="G5" s="3">
        <f>D5</f>
        <v>14013668.383301444</v>
      </c>
    </row>
    <row r="6" spans="2:7" ht="12.75">
      <c r="B6">
        <v>2000</v>
      </c>
      <c r="C6" s="3">
        <f>PMT($B$3,5,-D5,,1)</f>
        <v>3305328.8400367177</v>
      </c>
      <c r="D6" s="3">
        <f>D5-C6</f>
        <v>10708339.543264726</v>
      </c>
      <c r="F6" s="3">
        <f>F5+C6</f>
        <v>13291660.456735272</v>
      </c>
      <c r="G6" s="3">
        <f>D6</f>
        <v>10708339.543264726</v>
      </c>
    </row>
    <row r="7" spans="2:7" ht="12.75">
      <c r="B7">
        <v>2001</v>
      </c>
      <c r="C7" s="3">
        <f>PMT($B$3,5,-D6,,1)</f>
        <v>2525718.645050454</v>
      </c>
      <c r="D7" s="3">
        <f>D6-C7</f>
        <v>8182620.898214272</v>
      </c>
      <c r="F7" s="3">
        <f>F6+C7</f>
        <v>15817379.101785727</v>
      </c>
      <c r="G7" s="3">
        <f>D7</f>
        <v>8182620.898214272</v>
      </c>
    </row>
    <row r="8" spans="2:7" ht="12.75">
      <c r="B8">
        <v>2002</v>
      </c>
      <c r="C8" s="3">
        <f>PMT($B$3,5,-D7,,1)</f>
        <v>1929990.9275848744</v>
      </c>
      <c r="D8" s="3">
        <f>D7-C8</f>
        <v>6252629.970629398</v>
      </c>
      <c r="F8" s="3">
        <f>F7+C8</f>
        <v>17747370.029370602</v>
      </c>
      <c r="G8" s="3">
        <f>D8</f>
        <v>6252629.970629398</v>
      </c>
    </row>
    <row r="9" spans="3:7" ht="12.75">
      <c r="C9" s="3">
        <f>PMT($B$3,5,-D8,,1)</f>
        <v>1474774.3133857716</v>
      </c>
      <c r="D9" s="3">
        <f>D8-C9</f>
        <v>4777855.657243626</v>
      </c>
      <c r="F9" s="3"/>
      <c r="G9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2010-04-10T12:48:01Z</dcterms:created>
  <dcterms:modified xsi:type="dcterms:W3CDTF">2010-04-10T16:15:05Z</dcterms:modified>
  <cp:category/>
  <cp:version/>
  <cp:contentType/>
  <cp:contentStatus/>
</cp:coreProperties>
</file>